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V:\Marketing\Newsletter_Ticker\Ticker\Ticker 2026\KW 22\"/>
    </mc:Choice>
  </mc:AlternateContent>
  <xr:revisionPtr revIDLastSave="0" documentId="13_ncr:1_{0E06EDB1-EF91-41D6-AEAD-6CCC22B3519F}" xr6:coauthVersionLast="47" xr6:coauthVersionMax="47" xr10:uidLastSave="{00000000-0000-0000-0000-000000000000}"/>
  <bookViews>
    <workbookView xWindow="-57720" yWindow="-735" windowWidth="29040" windowHeight="15720" firstSheet="1" activeTab="1" xr2:uid="{00000000-000D-0000-FFFF-FFFF00000000}"/>
  </bookViews>
  <sheets>
    <sheet name="Tabelle1" sheetId="3" state="hidden" r:id="rId1"/>
    <sheet name="Kalkulation Aktualisierung"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6" l="1"/>
  <c r="C25" i="6" s="1"/>
  <c r="D28" i="6"/>
  <c r="D22" i="6"/>
  <c r="D19" i="6"/>
  <c r="D20" i="6" s="1"/>
  <c r="D25" i="6" s="1"/>
  <c r="C19" i="6"/>
  <c r="C23" i="6" s="1"/>
  <c r="D23" i="6" l="1"/>
  <c r="D24" i="6" s="1"/>
  <c r="C24" i="6"/>
  <c r="D27" i="6" l="1"/>
  <c r="D29" i="6"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<sst xmlns="http://schemas.openxmlformats.org/spreadsheetml/2006/main" count="45" uniqueCount="45">
  <si>
    <t>Dialoghaus Beratungsgesellschaft für Dialogkommunikation mbH - info@dialoghaus.com - www.dialoghaus.com</t>
  </si>
  <si>
    <t>Eingabe</t>
  </si>
  <si>
    <t>Büro Düsseldorf  - Bahnhofstraße 39 - 40764 Langenfeld - T 02173 / 84 83-0</t>
  </si>
  <si>
    <t>Auflage Mailing</t>
  </si>
  <si>
    <t>Eingabehilfe</t>
  </si>
  <si>
    <t>Die Kosten umfassen Druck, Porto, und eventuell, wenn du externe Adressquellen nutzt, die Adresskosten</t>
  </si>
  <si>
    <t>Ersparnis | Zusatznutzen</t>
  </si>
  <si>
    <t>Dies ist dein Ausgangsdatenbestand, den du ohne Aktualisierung versenden würdest.</t>
  </si>
  <si>
    <t>Auflage</t>
  </si>
  <si>
    <t>*Quelle: CMC-Studie 2026</t>
  </si>
  <si>
    <t>Kosten Bereinigung (Grobkalkulation)</t>
  </si>
  <si>
    <t>Kosten Versand</t>
  </si>
  <si>
    <t>Gesamtkosten</t>
  </si>
  <si>
    <t>Je nach Pflegezustand der Daten und Alter der Zielgruppe ca. 3-8%</t>
  </si>
  <si>
    <t>Ca. Quote Umzüge
(bleiben nach Umstellung im Mailfile)</t>
  </si>
  <si>
    <t>Ca. Quote Verstorbene / Unzustellbare 
(werden aus dem Mailfile ausgeschlossen)</t>
  </si>
  <si>
    <t>Ca. Quote Bonitätswaschung</t>
  </si>
  <si>
    <t>Ø Warenkorbwert je Auftrag</t>
  </si>
  <si>
    <t>Ø Bereinigung pro Adresse</t>
  </si>
  <si>
    <t>Rahmendaten</t>
  </si>
  <si>
    <t>Deine Eingabe</t>
  </si>
  <si>
    <r>
      <t xml:space="preserve">Deine Ersparnis
</t>
    </r>
    <r>
      <rPr>
        <sz val="10"/>
        <color theme="1" tint="0.24994659260841701"/>
        <rFont val="Verdana"/>
        <family val="2"/>
      </rPr>
      <t>(Wert &gt; 0: die Aktualisierung lohnt sich finanziell)</t>
    </r>
  </si>
  <si>
    <t>Dieser Wert ist relevant für deinen zusätzlichen Erlös</t>
  </si>
  <si>
    <t>Ca. Quote Intradubletten innerhalb des Bestandes</t>
  </si>
  <si>
    <t>Bei eigenen Daten sind 2% ein durchaus realistischer Wert</t>
  </si>
  <si>
    <t>Basiskosten Handling Aktualisierung und Datenaufbereitung</t>
  </si>
  <si>
    <t>Kosten pro Mailing</t>
  </si>
  <si>
    <t>Erwartete Conversion-Rate</t>
  </si>
  <si>
    <t>Büro Hamburg - Borsteler Chausee 111 - 22453 Hamburg - T 040 / 46 88 58-0</t>
  </si>
  <si>
    <t>Gesamterlös</t>
  </si>
  <si>
    <r>
      <t xml:space="preserve">Dein Zusatzerlös
</t>
    </r>
    <r>
      <rPr>
        <sz val="10"/>
        <color theme="1" tint="0.24994659260841701"/>
        <rFont val="Verdana"/>
        <family val="2"/>
      </rPr>
      <t>(Durch Kontakt der Umzüge)</t>
    </r>
  </si>
  <si>
    <t>Dein Gesamtnutzen</t>
  </si>
  <si>
    <t>Bei relativ aktuellen Beständen kannst Du 1% ansetzen, ältere Daten oder häufig umziehende Zielgruppen matchen mit ca. 3-4%</t>
  </si>
  <si>
    <t>Je nach Zielgruppe von 1-10%. Falls du für deine Kampagne keine Bonitätswaschung möchtest, setzt du einfach 0 ein.</t>
  </si>
  <si>
    <t>0,33 € sind die Durchschnittskosten je Bereinigungstreffer für einmalige Umstellung / Herausnahme aus dem Bestand</t>
  </si>
  <si>
    <t>Welche Response erwartest du im Durchschnitt auf das Mailing? Bei Bestandsdaten liegt der Schnitt bei 4%*, bei externen Daten deutlich darunter.</t>
  </si>
  <si>
    <t>Mit dieser Kalkulationshilfe erkennst du, 
- ob sich für dein Mailing eine Aktualisierung des Adressenbestandes vor dem Versand lohnt, 
- wie groß deine Ersparnis ist
- und welchen Zusatzerlös du durch "Rettung" von Umzügen generierst. 
Bei der Berechnung fließen unterschiedliche Faktoren ein, wie die Produktions- und Zustellkosten, das Alter der Daten und in Teilen auch Strukturmerkmale der Zielgruppe (junge Familien ziehen z.B. verstärkt um, manche Zielgruppen haben erhöhte Bonitätsausfälle)</t>
  </si>
  <si>
    <t>ohne Optimierung</t>
  </si>
  <si>
    <t>mit Optimierung</t>
  </si>
  <si>
    <t>Zugestellte Menge | erreichte Haushalte</t>
  </si>
  <si>
    <t>Der Berechnung liegt die Annahme zugrunde, dass die Zustellbarkeit nach Bereinigung und Aktualisierung bei 100% liegt. Diese Annahme ist rein hypothetisch, da auch bei Bündelung aller Referenzdaten keine 100% Zustellbarkeit erzielt werden kann. Zudem nutzen wir nur Premium-Quellen mit hoher Genauigkeit, um einen Overkill in Beständen zu vermeiden. Von der somit zu erwartetenden versteckten Unzustellbarkeit sind aber beide Testberechnungen gleichermaßen betroffen.</t>
  </si>
  <si>
    <t xml:space="preserve">Gerne ermitteln wir die konkreten Aktualisierungspotenziale in deinem Mailfile mit einer DatenDiagnose, so dass du fast punktgenau kalkulieren kannst. Für die Aktualisierung nutzen wir professionelle Software und unterschiedliche Referenzbestände mit erprobter Qualität und mit hoher Abdeckung. </t>
  </si>
  <si>
    <t>Adresspflege-Kalkulator für Printmailings: 
Das bringt dir die Datenbereinigung wirklich</t>
  </si>
  <si>
    <r>
      <t xml:space="preserve">Wenn du in die blaue Tabelle deine Rahmendaten eingibst, erkennst du zunächst auf Basis von Durchschnittswerten und -kosten deine Ersparnis in der grauen Tabelle darunter. Zugrunde liegt dabei eine Basisaufbereitung der Adressen inklusive Dublettenprüfung und die Bereinigung Bereinigung für externe Daten bzw. </t>
    </r>
    <r>
      <rPr>
        <u/>
        <sz val="12"/>
        <color theme="1" tint="0.499984740745262"/>
        <rFont val="Verdana"/>
        <family val="2"/>
      </rPr>
      <t>ohne</t>
    </r>
    <r>
      <rPr>
        <sz val="12"/>
        <color theme="1" tint="0.499984740745262"/>
        <rFont val="Verdana"/>
        <family val="2"/>
      </rPr>
      <t xml:space="preserve"> Rücklieferung für dein CRM-System. 
Und ergänzend zeigen wir dir auch auf, welchen Zusatznutzen du durch verbesserte Erreichbarkeit nach Umzugsprüfung erzielst.</t>
    </r>
  </si>
  <si>
    <r>
      <rPr>
        <b/>
        <sz val="10"/>
        <color theme="1" tint="0.24994659260841701"/>
        <rFont val="Verdana"/>
        <family val="2"/>
      </rPr>
      <t>Faustformel:</t>
    </r>
    <r>
      <rPr>
        <sz val="10"/>
        <color theme="1" tint="0.24994659260841701"/>
        <rFont val="Verdana"/>
        <family val="2"/>
      </rPr>
      <t xml:space="preserve">
Der finanzielle Vorteil verschiebt sich umso deutlicher Richtung Aktualisierung, je höher folgende Faktoren sind:
• 	Produktionskosten: 
Je hochwertiger der Versand ist, desto schwerer wiegt jeder Fehlversand.
• 	Alter der Daten: 
Je länger letzte Aktualisierung zurückliegt, desto höher wird die Fehlstreuung und Nicht-Zustellbarkeit.
• 	Durchschnittlicher Warenkorb:
Je höher dein Warenkorb, desto mehr Umsatz verlierst du mit nicht geretteten Umzügen.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</si>
</sst>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7]_-;\-* #,##0.00\ [$€-407]_-;_-* &quot;-&quot;??\ [$€-407]_-;_-@_-"/>
  </numFmts>
  <fonts count="15" x14ac:knownFonts="1">
    <font>
      <sz val="11"/>
      <color theme="1"/>
      <name val="Calibri"/>
      <family val="2"/>
      <scheme val="minor"/>
    </font>
    <font>
      <sz val="10"/>
      <color theme="1"/>
      <name val="Verdana"/>
      <family val="2"/>
    </font>
    <font>
      <sz val="10"/>
      <color theme="1"/>
      <name val="Verdana"/>
      <family val="2"/>
    </font>
    <font>
      <sz val="11"/>
      <color theme="1"/>
      <name val="Calibri"/>
      <family val="2"/>
      <scheme val="minor"/>
    </font>
    <font>
      <sz val="11"/>
      <color theme="1"/>
      <name val="Verdana"/>
      <family val="2"/>
    </font>
    <font>
      <b/>
      <sz val="18"/>
      <color rgb="FF4C5D94"/>
      <name val="Verdana"/>
      <family val="2"/>
    </font>
    <font>
      <sz val="12"/>
      <color theme="1" tint="0.499984740745262"/>
      <name val="Verdana"/>
      <family val="2"/>
    </font>
    <font>
      <b/>
      <sz val="12"/>
      <color theme="0"/>
      <name val="Verdana"/>
      <family val="2"/>
    </font>
    <font>
      <sz val="12"/>
      <color theme="1" tint="0.24994659260841701"/>
      <name val="Verdana"/>
      <family val="2"/>
    </font>
    <font>
      <sz val="10"/>
      <color rgb="FF4C5D94"/>
      <name val="Verdana"/>
      <family val="2"/>
    </font>
    <font>
      <sz val="12"/>
      <color rgb="FF4C5D94"/>
      <name val="Verdana"/>
      <family val="2"/>
    </font>
    <font>
      <b/>
      <sz val="12"/>
      <color theme="1" tint="0.24994659260841701"/>
      <name val="Verdana"/>
      <family val="2"/>
    </font>
    <font>
      <b/>
      <sz val="10"/>
      <color theme="1" tint="0.24994659260841701"/>
      <name val="Verdana"/>
      <family val="2"/>
    </font>
    <font>
      <sz val="10"/>
      <color theme="1" tint="0.24994659260841701"/>
      <name val="Verdana"/>
      <family val="2"/>
    </font>
    <font>
      <u/>
      <sz val="12"/>
      <color theme="1" tint="0.499984740745262"/>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rgb="FFFDBC4F"/>
        <bgColor indexed="64"/>
      </patternFill>
    </fill>
    <fill>
      <patternFill patternType="solid">
        <fgColor theme="0" tint="-4.9989318521683403E-2"/>
        <bgColor indexed="64"/>
      </patternFill>
    </fill>
    <fill>
      <patternFill patternType="solid">
        <fgColor rgb="FF4C5D94"/>
        <bgColor indexed="64"/>
      </patternFill>
    </fill>
    <fill>
      <patternFill patternType="solid">
        <fgColor theme="1" tint="0.499984740745262"/>
        <bgColor indexed="64"/>
      </patternFill>
    </fill>
    <fill>
      <patternFill patternType="solid">
        <fgColor rgb="FFF1F3FF"/>
        <bgColor indexed="64"/>
      </patternFill>
    </fill>
  </fills>
  <borders count="35">
    <border>
      <left/>
      <right/>
      <top/>
      <bottom/>
      <diagonal/>
    </border>
    <border>
      <left style="thin">
        <color theme="0"/>
      </left>
      <right style="medium">
        <color theme="0"/>
      </right>
      <top style="medium">
        <color theme="0"/>
      </top>
      <bottom style="medium">
        <color theme="0"/>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style="thin">
        <color theme="0"/>
      </left>
      <right style="medium">
        <color theme="0"/>
      </right>
      <top style="medium">
        <color theme="0"/>
      </top>
      <bottom/>
      <diagonal/>
    </border>
    <border>
      <left style="thin">
        <color theme="0"/>
      </left>
      <right/>
      <top style="medium">
        <color theme="0"/>
      </top>
      <bottom style="medium">
        <color theme="0"/>
      </bottom>
      <diagonal/>
    </border>
    <border>
      <left style="medium">
        <color rgb="FFFFC000"/>
      </left>
      <right style="medium">
        <color rgb="FFFFC000"/>
      </right>
      <top style="medium">
        <color rgb="FFFFC000"/>
      </top>
      <bottom style="medium">
        <color theme="0"/>
      </bottom>
      <diagonal/>
    </border>
    <border>
      <left style="medium">
        <color rgb="FFFFC000"/>
      </left>
      <right style="medium">
        <color rgb="FFFFC000"/>
      </right>
      <top style="medium">
        <color theme="0"/>
      </top>
      <bottom style="medium">
        <color theme="0"/>
      </bottom>
      <diagonal/>
    </border>
    <border>
      <left style="medium">
        <color rgb="FFFFC000"/>
      </left>
      <right style="medium">
        <color rgb="FFFFC000"/>
      </right>
      <top style="medium">
        <color theme="0"/>
      </top>
      <bottom style="medium">
        <color rgb="FFFFC000"/>
      </bottom>
      <diagonal/>
    </border>
    <border>
      <left style="medium">
        <color indexed="64"/>
      </left>
      <right/>
      <top style="medium">
        <color theme="0"/>
      </top>
      <bottom style="medium">
        <color indexed="64"/>
      </bottom>
      <diagonal/>
    </border>
    <border>
      <left style="medium">
        <color indexed="64"/>
      </left>
      <right style="medium">
        <color theme="0"/>
      </right>
      <top style="medium">
        <color indexed="64"/>
      </top>
      <bottom style="medium">
        <color theme="0"/>
      </bottom>
      <diagonal/>
    </border>
    <border>
      <left style="medium">
        <color indexed="64"/>
      </left>
      <right style="medium">
        <color theme="0"/>
      </right>
      <top style="medium">
        <color theme="0"/>
      </top>
      <bottom style="medium">
        <color theme="0"/>
      </bottom>
      <diagonal/>
    </border>
    <border>
      <left/>
      <right/>
      <top style="medium">
        <color theme="0"/>
      </top>
      <bottom style="medium">
        <color indexed="64"/>
      </bottom>
      <diagonal/>
    </border>
    <border>
      <left style="medium">
        <color indexed="64"/>
      </left>
      <right style="medium">
        <color theme="0" tint="-4.9989318521683403E-2"/>
      </right>
      <top style="medium">
        <color theme="0"/>
      </top>
      <bottom style="medium">
        <color indexed="64"/>
      </bottom>
      <diagonal/>
    </border>
    <border>
      <left style="medium">
        <color theme="0" tint="-4.9989318521683403E-2"/>
      </left>
      <right style="medium">
        <color theme="0" tint="-4.9989318521683403E-2"/>
      </right>
      <top style="medium">
        <color theme="0"/>
      </top>
      <bottom style="medium">
        <color indexed="64"/>
      </bottom>
      <diagonal/>
    </border>
    <border>
      <left style="medium">
        <color indexed="64"/>
      </left>
      <right style="medium">
        <color theme="0" tint="-4.9989318521683403E-2"/>
      </right>
      <top style="medium">
        <color indexed="64"/>
      </top>
      <bottom style="medium">
        <color theme="0"/>
      </bottom>
      <diagonal/>
    </border>
    <border>
      <left style="medium">
        <color theme="0" tint="-4.9989318521683403E-2"/>
      </left>
      <right style="medium">
        <color theme="0" tint="-4.9989318521683403E-2"/>
      </right>
      <top style="medium">
        <color indexed="64"/>
      </top>
      <bottom style="medium">
        <color theme="0"/>
      </bottom>
      <diagonal/>
    </border>
    <border>
      <left style="medium">
        <color theme="0" tint="-4.9989318521683403E-2"/>
      </left>
      <right/>
      <top style="medium">
        <color indexed="64"/>
      </top>
      <bottom style="medium">
        <color theme="0"/>
      </bottom>
      <diagonal/>
    </border>
    <border>
      <left style="medium">
        <color theme="0" tint="-4.9989318521683403E-2"/>
      </left>
      <right/>
      <top style="medium">
        <color theme="0"/>
      </top>
      <bottom style="medium">
        <color indexed="64"/>
      </bottom>
      <diagonal/>
    </border>
    <border>
      <left style="medium">
        <color rgb="FFFFC000"/>
      </left>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medium">
        <color theme="0"/>
      </right>
      <top style="medium">
        <color indexed="64"/>
      </top>
      <bottom style="medium">
        <color theme="0"/>
      </bottom>
      <diagonal/>
    </border>
    <border>
      <left/>
      <right style="medium">
        <color indexed="64"/>
      </right>
      <top style="medium">
        <color indexed="64"/>
      </top>
      <bottom/>
      <diagonal/>
    </border>
    <border>
      <left style="thin">
        <color theme="0"/>
      </left>
      <right style="medium">
        <color indexed="64"/>
      </right>
      <top style="medium">
        <color theme="0"/>
      </top>
      <bottom style="medium">
        <color theme="0"/>
      </bottom>
      <diagonal/>
    </border>
    <border>
      <left style="medium">
        <color indexed="64"/>
      </left>
      <right style="medium">
        <color theme="0"/>
      </right>
      <top style="medium">
        <color theme="0"/>
      </top>
      <bottom/>
      <diagonal/>
    </border>
    <border>
      <left style="thin">
        <color theme="0"/>
      </left>
      <right style="medium">
        <color indexed="64"/>
      </right>
      <top style="medium">
        <color theme="0"/>
      </top>
      <bottom/>
      <diagonal/>
    </border>
    <border>
      <left/>
      <right style="medium">
        <color indexed="64"/>
      </right>
      <top style="medium">
        <color theme="0"/>
      </top>
      <bottom style="medium">
        <color indexed="64"/>
      </bottom>
      <diagonal/>
    </border>
    <border>
      <left style="medium">
        <color indexed="64"/>
      </left>
      <right/>
      <top style="medium">
        <color theme="0"/>
      </top>
      <bottom/>
      <diagonal/>
    </border>
    <border>
      <left/>
      <right style="medium">
        <color indexed="64"/>
      </right>
      <top style="medium">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58">
    <xf numFmtId="0" fontId="0" fillId="0" borderId="0" xfId="0"/>
    <xf numFmtId="0" fontId="4" fillId="0" borderId="0" xfId="0" applyFont="1"/>
    <xf numFmtId="0" fontId="4" fillId="0" borderId="0" xfId="0" applyFont="1" applyAlignment="1">
      <alignment vertical="center"/>
    </xf>
    <xf numFmtId="0" fontId="9" fillId="0" borderId="0" xfId="0" quotePrefix="1" applyFont="1" applyAlignment="1">
      <alignment vertical="top"/>
    </xf>
    <xf numFmtId="0" fontId="2" fillId="0" borderId="0" xfId="0" applyFont="1"/>
    <xf numFmtId="0" fontId="6" fillId="0" borderId="0" xfId="0" applyFont="1" applyAlignment="1">
      <alignment vertical="top" wrapText="1"/>
    </xf>
    <xf numFmtId="0" fontId="4" fillId="0" borderId="0" xfId="0" applyFont="1" applyAlignment="1">
      <alignment horizontal="right" vertical="center"/>
    </xf>
    <xf numFmtId="0" fontId="2" fillId="0" borderId="0" xfId="0" applyFont="1" applyAlignment="1">
      <alignment vertical="center"/>
    </xf>
    <xf numFmtId="0" fontId="7" fillId="3" borderId="2" xfId="0" applyFont="1" applyFill="1" applyBorder="1" applyAlignment="1">
      <alignment vertical="center"/>
    </xf>
    <xf numFmtId="0" fontId="10" fillId="7" borderId="6" xfId="0" applyFont="1" applyFill="1" applyBorder="1" applyAlignment="1">
      <alignment vertical="center" wrapText="1"/>
    </xf>
    <xf numFmtId="3" fontId="10" fillId="7" borderId="7" xfId="0" applyNumberFormat="1" applyFont="1" applyFill="1" applyBorder="1" applyAlignment="1">
      <alignment vertical="center" wrapText="1"/>
    </xf>
    <xf numFmtId="44" fontId="10" fillId="7" borderId="8" xfId="2" applyFont="1" applyFill="1" applyBorder="1" applyAlignment="1">
      <alignment horizontal="right" vertical="center" wrapText="1"/>
    </xf>
    <xf numFmtId="9" fontId="10" fillId="7" borderId="8" xfId="1" applyFont="1" applyFill="1" applyBorder="1" applyAlignment="1">
      <alignment vertical="center" wrapText="1"/>
    </xf>
    <xf numFmtId="10" fontId="10" fillId="7" borderId="9" xfId="1" applyNumberFormat="1" applyFont="1" applyFill="1" applyBorder="1" applyAlignment="1">
      <alignment vertical="center" wrapText="1"/>
    </xf>
    <xf numFmtId="3" fontId="8" fillId="4" borderId="1" xfId="0" applyNumberFormat="1" applyFont="1" applyFill="1" applyBorder="1" applyAlignment="1">
      <alignment vertical="center"/>
    </xf>
    <xf numFmtId="164" fontId="8" fillId="4" borderId="1" xfId="0" applyNumberFormat="1" applyFont="1" applyFill="1" applyBorder="1" applyAlignment="1">
      <alignment vertical="center"/>
    </xf>
    <xf numFmtId="0" fontId="8" fillId="4" borderId="12" xfId="0" applyFont="1" applyFill="1" applyBorder="1" applyAlignment="1">
      <alignment vertical="center"/>
    </xf>
    <xf numFmtId="0" fontId="11" fillId="4" borderId="14" xfId="0" applyFont="1" applyFill="1" applyBorder="1" applyAlignment="1">
      <alignment horizontal="left" vertical="center" wrapText="1"/>
    </xf>
    <xf numFmtId="164" fontId="8" fillId="4" borderId="15" xfId="0" applyNumberFormat="1" applyFont="1" applyFill="1" applyBorder="1" applyAlignment="1">
      <alignment vertical="center"/>
    </xf>
    <xf numFmtId="164" fontId="8" fillId="4" borderId="5" xfId="0" applyNumberFormat="1" applyFont="1" applyFill="1" applyBorder="1" applyAlignment="1">
      <alignment vertical="center"/>
    </xf>
    <xf numFmtId="3" fontId="11" fillId="4" borderId="17" xfId="0" applyNumberFormat="1" applyFont="1" applyFill="1" applyBorder="1" applyAlignment="1">
      <alignment vertical="center"/>
    </xf>
    <xf numFmtId="0" fontId="6" fillId="0" borderId="0" xfId="0" applyFont="1" applyAlignment="1">
      <alignment vertical="center" wrapText="1"/>
    </xf>
    <xf numFmtId="0" fontId="11" fillId="4" borderId="16" xfId="0" applyFont="1" applyFill="1" applyBorder="1" applyAlignment="1">
      <alignment vertical="center" wrapText="1"/>
    </xf>
    <xf numFmtId="164" fontId="11" fillId="4" borderId="18" xfId="0" applyNumberFormat="1" applyFont="1" applyFill="1" applyBorder="1" applyAlignment="1">
      <alignment vertical="center"/>
    </xf>
    <xf numFmtId="164" fontId="11" fillId="4" borderId="19" xfId="0" applyNumberFormat="1" applyFont="1" applyFill="1" applyBorder="1" applyAlignment="1">
      <alignment vertical="center"/>
    </xf>
    <xf numFmtId="3" fontId="8" fillId="4" borderId="26" xfId="0" applyNumberFormat="1" applyFont="1" applyFill="1" applyBorder="1" applyAlignment="1">
      <alignment vertical="center"/>
    </xf>
    <xf numFmtId="0" fontId="8" fillId="4" borderId="12" xfId="0" applyFont="1" applyFill="1" applyBorder="1" applyAlignment="1">
      <alignment vertical="center" wrapText="1"/>
    </xf>
    <xf numFmtId="164" fontId="8" fillId="4" borderId="26" xfId="0" applyNumberFormat="1" applyFont="1" applyFill="1" applyBorder="1" applyAlignment="1">
      <alignment vertical="center"/>
    </xf>
    <xf numFmtId="0" fontId="8" fillId="4" borderId="27" xfId="0" applyFont="1" applyFill="1" applyBorder="1" applyAlignment="1">
      <alignment vertical="center"/>
    </xf>
    <xf numFmtId="164" fontId="8" fillId="4" borderId="28" xfId="0" applyNumberFormat="1" applyFont="1" applyFill="1" applyBorder="1" applyAlignment="1">
      <alignment vertical="center"/>
    </xf>
    <xf numFmtId="0" fontId="8" fillId="4" borderId="30" xfId="0" applyFont="1" applyFill="1" applyBorder="1" applyAlignment="1">
      <alignment vertical="center"/>
    </xf>
    <xf numFmtId="164" fontId="8" fillId="4" borderId="4" xfId="0" applyNumberFormat="1" applyFont="1" applyFill="1" applyBorder="1" applyAlignment="1">
      <alignment vertical="center"/>
    </xf>
    <xf numFmtId="164" fontId="8" fillId="4" borderId="31" xfId="0" applyNumberFormat="1" applyFont="1" applyFill="1" applyBorder="1" applyAlignment="1">
      <alignment vertical="center"/>
    </xf>
    <xf numFmtId="0" fontId="11" fillId="2" borderId="32" xfId="0" applyFont="1" applyFill="1" applyBorder="1" applyAlignment="1">
      <alignment horizontal="left" vertical="center" wrapText="1"/>
    </xf>
    <xf numFmtId="164" fontId="8" fillId="2" borderId="33" xfId="0" applyNumberFormat="1" applyFont="1" applyFill="1" applyBorder="1" applyAlignment="1">
      <alignment vertical="center"/>
    </xf>
    <xf numFmtId="164" fontId="11" fillId="2" borderId="34" xfId="0" applyNumberFormat="1" applyFont="1" applyFill="1" applyBorder="1" applyAlignment="1">
      <alignment vertical="center"/>
    </xf>
    <xf numFmtId="0" fontId="11" fillId="2" borderId="11" xfId="0" applyFont="1" applyFill="1" applyBorder="1" applyAlignment="1">
      <alignment vertical="center"/>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164" fontId="2" fillId="0" borderId="0" xfId="0" applyNumberFormat="1" applyFont="1"/>
    <xf numFmtId="0" fontId="9" fillId="0" borderId="0" xfId="0" quotePrefix="1" applyFont="1" applyAlignment="1">
      <alignment horizontal="left" vertical="top"/>
    </xf>
    <xf numFmtId="0" fontId="7" fillId="3" borderId="2" xfId="0" applyFont="1" applyFill="1" applyBorder="1" applyAlignment="1">
      <alignment horizontal="left" vertical="center"/>
    </xf>
    <xf numFmtId="0" fontId="9" fillId="7" borderId="20" xfId="0" applyFont="1" applyFill="1" applyBorder="1" applyAlignment="1">
      <alignment horizontal="left" vertical="center" wrapText="1"/>
    </xf>
    <xf numFmtId="0" fontId="9" fillId="7" borderId="3" xfId="0" applyFont="1" applyFill="1" applyBorder="1" applyAlignment="1">
      <alignment horizontal="left" vertical="center" wrapText="1"/>
    </xf>
    <xf numFmtId="0" fontId="7" fillId="5" borderId="4" xfId="0" applyFont="1" applyFill="1" applyBorder="1" applyAlignment="1">
      <alignment horizontal="center" vertical="center" textRotation="90"/>
    </xf>
    <xf numFmtId="0" fontId="7" fillId="5" borderId="0" xfId="0" applyFont="1" applyFill="1" applyAlignment="1">
      <alignment horizontal="center" vertical="center" textRotation="90"/>
    </xf>
    <xf numFmtId="0" fontId="7" fillId="6" borderId="4" xfId="0" applyFont="1" applyFill="1" applyBorder="1" applyAlignment="1">
      <alignment horizontal="center" vertical="center" textRotation="90"/>
    </xf>
    <xf numFmtId="0" fontId="7" fillId="6" borderId="0" xfId="0" applyFont="1" applyFill="1" applyAlignment="1">
      <alignment horizontal="center" vertical="center" textRotation="90"/>
    </xf>
    <xf numFmtId="0" fontId="13" fillId="2" borderId="21" xfId="0" applyFont="1" applyFill="1" applyBorder="1" applyAlignment="1">
      <alignment horizontal="left" vertical="center" wrapText="1" indent="4"/>
    </xf>
    <xf numFmtId="0" fontId="13" fillId="2" borderId="22" xfId="0" applyFont="1" applyFill="1" applyBorder="1" applyAlignment="1">
      <alignment horizontal="left" vertical="center" indent="4"/>
    </xf>
    <xf numFmtId="0" fontId="13" fillId="2" borderId="23" xfId="0" applyFont="1" applyFill="1" applyBorder="1" applyAlignment="1">
      <alignment horizontal="left" vertical="center" indent="4"/>
    </xf>
    <xf numFmtId="0" fontId="1" fillId="0" borderId="0" xfId="0" applyFont="1" applyAlignment="1">
      <alignment horizontal="left" vertical="center" wrapText="1"/>
    </xf>
    <xf numFmtId="0" fontId="6" fillId="0" borderId="0" xfId="0" applyFont="1" applyAlignment="1">
      <alignment horizontal="left" vertical="center" wrapText="1"/>
    </xf>
    <xf numFmtId="0" fontId="8" fillId="4" borderId="10"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29" xfId="0" applyFont="1" applyFill="1" applyBorder="1" applyAlignment="1">
      <alignment horizontal="center" vertical="center"/>
    </xf>
    <xf numFmtId="0" fontId="5" fillId="0" borderId="0" xfId="0" applyFont="1" applyAlignment="1">
      <alignment horizontal="left" vertical="center" wrapText="1"/>
    </xf>
    <xf numFmtId="0" fontId="9" fillId="0" borderId="0" xfId="0" quotePrefix="1" applyFont="1" applyAlignment="1">
      <alignment vertical="top"/>
    </xf>
  </cellXfs>
  <cellStyles count="3">
    <cellStyle name="Prozent" xfId="1" builtinId="5"/>
    <cellStyle name="Standard" xfId="0" builtinId="0"/>
    <cellStyle name="Währung" xfId="2" builtinId="4"/>
  </cellStyles>
  <dxfs count="0"/>
  <tableStyles count="0" defaultTableStyle="TableStyleMedium9" defaultPivotStyle="PivotStyleLight16"/>
  <colors>
    <mruColors>
      <color rgb="FFD6E1F9"/>
      <color rgb="FF738FE7"/>
      <color rgb="FF4C5D94"/>
      <color rgb="FFF1F3FF"/>
      <color rgb="FFE5EEFF"/>
      <color rgb="FF562035"/>
      <color rgb="FFFAE2E2"/>
      <color rgb="FFC8E9CD"/>
      <color rgb="FF2D6139"/>
      <color rgb="FFD7F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C950-0AA8-2243-93DE-4060839B368D}">
  <dimension ref="A1"/>
  <sheetViews>
    <sheetView topLeftCell="A35" workbookViewId="0"/>
  </sheetViews>
  <sheetFormatPr baseColWidth="10" defaultRowHeight="14.4" x14ac:dyDescent="0.3"/>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4B3A-A26D-40D4-9CFA-C520F2E6672E}">
  <dimension ref="A1:F37"/>
  <sheetViews>
    <sheetView showGridLines="0" tabSelected="1" topLeftCell="A3" zoomScaleNormal="100" workbookViewId="0">
      <selection activeCell="B44" sqref="B44"/>
    </sheetView>
  </sheetViews>
  <sheetFormatPr baseColWidth="10" defaultColWidth="11.44140625" defaultRowHeight="12.6" x14ac:dyDescent="0.2"/>
  <cols>
    <col min="1" max="1" width="6.33203125" style="4" customWidth="1"/>
    <col min="2" max="2" width="53.109375" style="4" customWidth="1"/>
    <col min="3" max="3" width="20.33203125" style="4" customWidth="1"/>
    <col min="4" max="4" width="19.33203125" style="4" customWidth="1"/>
    <col min="5" max="5" width="55.5546875" style="4" customWidth="1"/>
    <col min="6" max="16384" width="11.44140625" style="4"/>
  </cols>
  <sheetData>
    <row r="1" spans="1:6" s="7" customFormat="1" ht="77.25" customHeight="1" x14ac:dyDescent="0.3">
      <c r="A1" s="56" t="s">
        <v>42</v>
      </c>
      <c r="B1" s="56"/>
      <c r="C1" s="56"/>
      <c r="D1" s="56"/>
      <c r="E1" s="6" t="e" vm="1">
        <v>#VALUE!</v>
      </c>
      <c r="F1" s="6"/>
    </row>
    <row r="3" spans="1:6" ht="131.25" customHeight="1" x14ac:dyDescent="0.2">
      <c r="A3" s="52" t="s">
        <v>36</v>
      </c>
      <c r="B3" s="52"/>
      <c r="C3" s="52"/>
      <c r="D3" s="52"/>
      <c r="E3" s="52"/>
      <c r="F3" s="5"/>
    </row>
    <row r="4" spans="1:6" s="7" customFormat="1" ht="115.5" customHeight="1" x14ac:dyDescent="0.3">
      <c r="A4" s="52" t="s">
        <v>43</v>
      </c>
      <c r="B4" s="52"/>
      <c r="C4" s="52"/>
      <c r="D4" s="52"/>
      <c r="E4" s="52"/>
      <c r="F4" s="21"/>
    </row>
    <row r="5" spans="1:6" ht="16.8" thickBot="1" x14ac:dyDescent="0.25">
      <c r="B5" s="8" t="s">
        <v>19</v>
      </c>
      <c r="C5" s="8" t="s">
        <v>20</v>
      </c>
      <c r="D5" s="41" t="s">
        <v>4</v>
      </c>
      <c r="E5" s="41"/>
    </row>
    <row r="6" spans="1:6" ht="36" customHeight="1" thickBot="1" x14ac:dyDescent="0.25">
      <c r="A6" s="44" t="s">
        <v>1</v>
      </c>
      <c r="B6" s="9" t="s">
        <v>8</v>
      </c>
      <c r="C6" s="10">
        <v>50000</v>
      </c>
      <c r="D6" s="42" t="s">
        <v>7</v>
      </c>
      <c r="E6" s="43"/>
    </row>
    <row r="7" spans="1:6" ht="34.5" customHeight="1" thickBot="1" x14ac:dyDescent="0.25">
      <c r="A7" s="45"/>
      <c r="B7" s="9" t="s">
        <v>26</v>
      </c>
      <c r="C7" s="11">
        <v>0.8</v>
      </c>
      <c r="D7" s="42" t="s">
        <v>5</v>
      </c>
      <c r="E7" s="43"/>
    </row>
    <row r="8" spans="1:6" ht="46.5" customHeight="1" thickBot="1" x14ac:dyDescent="0.25">
      <c r="A8" s="45"/>
      <c r="B8" s="9" t="s">
        <v>14</v>
      </c>
      <c r="C8" s="12">
        <v>1.4999999999999999E-2</v>
      </c>
      <c r="D8" s="42" t="s">
        <v>32</v>
      </c>
      <c r="E8" s="43"/>
    </row>
    <row r="9" spans="1:6" ht="51" customHeight="1" thickBot="1" x14ac:dyDescent="0.25">
      <c r="A9" s="45"/>
      <c r="B9" s="9" t="s">
        <v>15</v>
      </c>
      <c r="C9" s="12">
        <v>7.0000000000000007E-2</v>
      </c>
      <c r="D9" s="42" t="s">
        <v>13</v>
      </c>
      <c r="E9" s="43"/>
    </row>
    <row r="10" spans="1:6" ht="36" customHeight="1" thickBot="1" x14ac:dyDescent="0.25">
      <c r="A10" s="45"/>
      <c r="B10" s="9" t="s">
        <v>16</v>
      </c>
      <c r="C10" s="12">
        <v>0.05</v>
      </c>
      <c r="D10" s="42" t="s">
        <v>33</v>
      </c>
      <c r="E10" s="43"/>
    </row>
    <row r="11" spans="1:6" ht="36" customHeight="1" thickBot="1" x14ac:dyDescent="0.25">
      <c r="A11" s="45"/>
      <c r="B11" s="9" t="s">
        <v>23</v>
      </c>
      <c r="C11" s="12">
        <v>0.02</v>
      </c>
      <c r="D11" s="42" t="s">
        <v>24</v>
      </c>
      <c r="E11" s="43"/>
    </row>
    <row r="12" spans="1:6" ht="35.25" customHeight="1" thickBot="1" x14ac:dyDescent="0.25">
      <c r="A12" s="45"/>
      <c r="B12" s="9" t="s">
        <v>18</v>
      </c>
      <c r="C12" s="11">
        <v>0.33</v>
      </c>
      <c r="D12" s="42" t="s">
        <v>34</v>
      </c>
      <c r="E12" s="43"/>
    </row>
    <row r="13" spans="1:6" ht="26.25" customHeight="1" thickBot="1" x14ac:dyDescent="0.25">
      <c r="A13" s="45"/>
      <c r="B13" s="9" t="s">
        <v>17</v>
      </c>
      <c r="C13" s="11">
        <v>85</v>
      </c>
      <c r="D13" s="42" t="s">
        <v>22</v>
      </c>
      <c r="E13" s="43"/>
    </row>
    <row r="14" spans="1:6" ht="45" customHeight="1" thickBot="1" x14ac:dyDescent="0.25">
      <c r="A14" s="45"/>
      <c r="B14" s="9" t="s">
        <v>27</v>
      </c>
      <c r="C14" s="13">
        <v>0.04</v>
      </c>
      <c r="D14" s="42" t="s">
        <v>35</v>
      </c>
      <c r="E14" s="43"/>
    </row>
    <row r="15" spans="1:6" ht="9.75" customHeight="1" x14ac:dyDescent="0.2">
      <c r="E15" s="39"/>
    </row>
    <row r="16" spans="1:6" ht="60" customHeight="1" x14ac:dyDescent="0.2">
      <c r="B16" s="52" t="s">
        <v>41</v>
      </c>
      <c r="C16" s="52"/>
      <c r="D16" s="52"/>
      <c r="E16" s="52"/>
    </row>
    <row r="17" spans="1:5" ht="11.25" customHeight="1" thickBot="1" x14ac:dyDescent="0.25">
      <c r="E17" s="39"/>
    </row>
    <row r="18" spans="1:5" ht="39.75" customHeight="1" thickBot="1" x14ac:dyDescent="0.25">
      <c r="A18" s="46" t="s">
        <v>6</v>
      </c>
      <c r="B18" s="36"/>
      <c r="C18" s="37" t="s">
        <v>37</v>
      </c>
      <c r="D18" s="38" t="s">
        <v>38</v>
      </c>
      <c r="E18" s="48" t="s">
        <v>44</v>
      </c>
    </row>
    <row r="19" spans="1:5" ht="18.75" customHeight="1" thickBot="1" x14ac:dyDescent="0.25">
      <c r="A19" s="47"/>
      <c r="B19" s="16" t="s">
        <v>3</v>
      </c>
      <c r="C19" s="14">
        <f>C6</f>
        <v>50000</v>
      </c>
      <c r="D19" s="25">
        <f>C6*(100%-C9-C10-C11)</f>
        <v>42999.999999999993</v>
      </c>
      <c r="E19" s="49"/>
    </row>
    <row r="20" spans="1:5" ht="18.75" customHeight="1" thickBot="1" x14ac:dyDescent="0.25">
      <c r="A20" s="47"/>
      <c r="B20" s="16" t="s">
        <v>39</v>
      </c>
      <c r="C20" s="14">
        <f>C6*(100%-C11-C8-C9-C10)</f>
        <v>42250</v>
      </c>
      <c r="D20" s="25">
        <f>D19</f>
        <v>42999.999999999993</v>
      </c>
      <c r="E20" s="49"/>
    </row>
    <row r="21" spans="1:5" ht="36" customHeight="1" thickBot="1" x14ac:dyDescent="0.25">
      <c r="A21" s="47"/>
      <c r="B21" s="26" t="s">
        <v>25</v>
      </c>
      <c r="C21" s="14"/>
      <c r="D21" s="27">
        <v>500</v>
      </c>
      <c r="E21" s="49"/>
    </row>
    <row r="22" spans="1:5" ht="18.75" customHeight="1" thickBot="1" x14ac:dyDescent="0.25">
      <c r="A22" s="47"/>
      <c r="B22" s="16" t="s">
        <v>10</v>
      </c>
      <c r="C22" s="14"/>
      <c r="D22" s="27">
        <f>C6*(C8+C9+C10)*C12</f>
        <v>2227.5</v>
      </c>
      <c r="E22" s="49"/>
    </row>
    <row r="23" spans="1:5" ht="18.75" customHeight="1" thickBot="1" x14ac:dyDescent="0.25">
      <c r="A23" s="47"/>
      <c r="B23" s="16" t="s">
        <v>11</v>
      </c>
      <c r="C23" s="15">
        <f>C19*C7</f>
        <v>40000</v>
      </c>
      <c r="D23" s="27">
        <f>D19*C7</f>
        <v>34399.999999999993</v>
      </c>
      <c r="E23" s="49"/>
    </row>
    <row r="24" spans="1:5" ht="18.75" customHeight="1" thickBot="1" x14ac:dyDescent="0.25">
      <c r="A24" s="47"/>
      <c r="B24" s="28" t="s">
        <v>12</v>
      </c>
      <c r="C24" s="19">
        <f>C23</f>
        <v>40000</v>
      </c>
      <c r="D24" s="29">
        <f>SUM(D21:D23)</f>
        <v>37127.499999999993</v>
      </c>
      <c r="E24" s="49"/>
    </row>
    <row r="25" spans="1:5" ht="18.75" customHeight="1" thickBot="1" x14ac:dyDescent="0.25">
      <c r="A25" s="47"/>
      <c r="B25" s="30" t="s">
        <v>29</v>
      </c>
      <c r="C25" s="31">
        <f>C20*C14*C13</f>
        <v>143650</v>
      </c>
      <c r="D25" s="32">
        <f>D20*C13*C14</f>
        <v>146199.99999999997</v>
      </c>
      <c r="E25" s="49"/>
    </row>
    <row r="26" spans="1:5" ht="12.75" customHeight="1" thickBot="1" x14ac:dyDescent="0.25">
      <c r="A26" s="47"/>
      <c r="B26" s="53"/>
      <c r="C26" s="54"/>
      <c r="D26" s="55"/>
      <c r="E26" s="49"/>
    </row>
    <row r="27" spans="1:5" ht="32.25" customHeight="1" thickBot="1" x14ac:dyDescent="0.25">
      <c r="A27" s="47"/>
      <c r="B27" s="22" t="s">
        <v>21</v>
      </c>
      <c r="C27" s="20"/>
      <c r="D27" s="23">
        <f>C24-D24</f>
        <v>2872.5000000000073</v>
      </c>
      <c r="E27" s="49"/>
    </row>
    <row r="28" spans="1:5" ht="35.25" customHeight="1" thickBot="1" x14ac:dyDescent="0.25">
      <c r="A28" s="47"/>
      <c r="B28" s="17" t="s">
        <v>30</v>
      </c>
      <c r="C28" s="18"/>
      <c r="D28" s="24">
        <f>(C6*C8)*C14*C13</f>
        <v>2550</v>
      </c>
      <c r="E28" s="49"/>
    </row>
    <row r="29" spans="1:5" ht="45" customHeight="1" thickBot="1" x14ac:dyDescent="0.25">
      <c r="A29" s="47"/>
      <c r="B29" s="33" t="s">
        <v>31</v>
      </c>
      <c r="C29" s="34"/>
      <c r="D29" s="35">
        <f>D27+D28</f>
        <v>5422.5000000000073</v>
      </c>
      <c r="E29" s="50"/>
    </row>
    <row r="31" spans="1:5" x14ac:dyDescent="0.2">
      <c r="A31" s="57" t="s">
        <v>9</v>
      </c>
      <c r="B31" s="57"/>
      <c r="C31" s="57"/>
      <c r="D31" s="57"/>
      <c r="E31" s="57"/>
    </row>
    <row r="33" spans="1:6" ht="42" customHeight="1" x14ac:dyDescent="0.2">
      <c r="A33" s="51" t="s">
        <v>40</v>
      </c>
      <c r="B33" s="51"/>
      <c r="C33" s="51"/>
      <c r="D33" s="51"/>
      <c r="E33" s="51"/>
    </row>
    <row r="35" spans="1:6" s="2" customFormat="1" ht="15" customHeight="1" x14ac:dyDescent="0.3">
      <c r="A35" s="57" t="s">
        <v>0</v>
      </c>
      <c r="B35" s="57"/>
      <c r="C35" s="57"/>
      <c r="D35" s="57"/>
      <c r="E35" s="57"/>
      <c r="F35" s="3"/>
    </row>
    <row r="36" spans="1:6" s="1" customFormat="1" ht="15" customHeight="1" x14ac:dyDescent="0.25">
      <c r="A36" s="40" t="s">
        <v>2</v>
      </c>
      <c r="B36" s="40"/>
      <c r="C36" s="40"/>
      <c r="D36" s="40"/>
      <c r="E36" s="40"/>
      <c r="F36" s="3"/>
    </row>
    <row r="37" spans="1:6" s="1" customFormat="1" ht="15" customHeight="1" x14ac:dyDescent="0.25">
      <c r="A37" s="40" t="s">
        <v>28</v>
      </c>
      <c r="B37" s="40"/>
      <c r="C37" s="40"/>
      <c r="D37" s="40"/>
      <c r="E37" s="40"/>
      <c r="F37" s="3"/>
    </row>
  </sheetData>
  <mergeCells count="23">
    <mergeCell ref="B26:D26"/>
    <mergeCell ref="A1:D1"/>
    <mergeCell ref="D11:E11"/>
    <mergeCell ref="A31:E31"/>
    <mergeCell ref="A35:E35"/>
    <mergeCell ref="A3:E3"/>
    <mergeCell ref="A4:E4"/>
    <mergeCell ref="A36:E36"/>
    <mergeCell ref="A37:E37"/>
    <mergeCell ref="D5:E5"/>
    <mergeCell ref="D14:E14"/>
    <mergeCell ref="D13:E13"/>
    <mergeCell ref="D12:E12"/>
    <mergeCell ref="D10:E10"/>
    <mergeCell ref="D9:E9"/>
    <mergeCell ref="A6:A14"/>
    <mergeCell ref="A18:A29"/>
    <mergeCell ref="D8:E8"/>
    <mergeCell ref="D7:E7"/>
    <mergeCell ref="D6:E6"/>
    <mergeCell ref="E18:E29"/>
    <mergeCell ref="A33:E33"/>
    <mergeCell ref="B16:E16"/>
  </mergeCells>
  <pageMargins left="0.31496062992125984" right="0.31496062992125984" top="0.59055118110236227" bottom="0.39370078740157483" header="0.31496062992125984" footer="0.31496062992125984"/>
  <pageSetup paperSize="9" scale="62"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Kalkulation Aktualisierung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Jeannette Kuhlendahl</cp:lastModifiedBy>
  <cp:lastPrinted>2026-06-02T15:13:31Z</cp:lastPrinted>
  <dcterms:created xsi:type="dcterms:W3CDTF">2025-10-06T16:06:52Z</dcterms:created>
  <dcterms:modified xsi:type="dcterms:W3CDTF">2026-06-02T15:28:24Z</dcterms:modified>
</cp:coreProperties>
</file>